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29" i="3"/>
  <c r="T129"/>
  <c r="H60"/>
  <c r="F108"/>
  <c r="F94"/>
  <c r="F74"/>
  <c r="F67"/>
  <c r="F60"/>
  <c r="F50"/>
  <c r="F39"/>
  <c r="F92"/>
  <c r="F18"/>
  <c r="F8"/>
  <c r="G109"/>
  <c r="E60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F109" l="1"/>
  <c r="T120"/>
  <c r="U120" s="1"/>
  <c r="T119"/>
  <c r="U119" s="1"/>
  <c r="T118"/>
  <c r="U118" s="1"/>
  <c r="T117"/>
  <c r="U117" s="1"/>
  <c r="T116"/>
  <c r="U116" s="1"/>
  <c r="D109"/>
  <c r="H109" l="1"/>
  <c r="C109"/>
  <c r="E109" l="1"/>
</calcChain>
</file>

<file path=xl/sharedStrings.xml><?xml version="1.0" encoding="utf-8"?>
<sst xmlns="http://schemas.openxmlformats.org/spreadsheetml/2006/main" count="311" uniqueCount="273">
  <si>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</si>
  <si>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</si>
  <si>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</si>
  <si>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</si>
  <si>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</si>
  <si>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</si>
  <si>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</si>
  <si>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</si>
  <si>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</si>
  <si>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</si>
  <si>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</si>
  <si>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</si>
  <si>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</si>
  <si>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</si>
  <si>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</si>
  <si>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</si>
  <si>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</si>
  <si>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</si>
  <si>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</si>
  <si>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</si>
  <si>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</si>
  <si>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</si>
  <si>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</si>
  <si>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</si>
  <si>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</si>
  <si>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</si>
  <si>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</si>
  <si>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</si>
  <si>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</si>
  <si>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</si>
  <si>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</si>
  <si>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</si>
  <si>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</si>
  <si>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</si>
  <si>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</si>
  <si>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</si>
  <si>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</si>
  <si>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</si>
  <si>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</si>
  <si>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</si>
  <si>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</si>
  <si>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</si>
  <si>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</si>
  <si>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</si>
  <si>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</si>
  <si>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</si>
  <si>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</si>
  <si>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</si>
  <si>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</si>
  <si>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</si>
  <si>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</si>
  <si>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</si>
  <si>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</si>
  <si>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</si>
  <si>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</si>
  <si>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</si>
  <si>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</si>
  <si>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</si>
  <si>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</si>
  <si>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</si>
  <si>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</si>
  <si>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</si>
  <si>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</si>
  <si>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</si>
  <si>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</si>
  <si>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</si>
  <si>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</si>
  <si>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</si>
  <si>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</si>
  <si>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</si>
  <si>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</si>
  <si>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</si>
  <si>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</si>
  <si>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</si>
  <si>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</si>
  <si>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</si>
  <si>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</si>
  <si>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</si>
  <si>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</si>
  <si>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</si>
  <si>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</si>
  <si>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</si>
  <si>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</si>
  <si>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</si>
  <si>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</si>
  <si>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</si>
  <si>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</si>
  <si>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</si>
  <si>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</si>
  <si>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</si>
  <si>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</si>
  <si>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</si>
  <si>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</si>
  <si>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</si>
  <si>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</si>
  <si>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</si>
  <si>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</si>
  <si>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</si>
  <si>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</si>
  <si>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</si>
  <si>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</si>
  <si>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</si>
  <si>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</si>
  <si>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</si>
  <si>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</si>
  <si>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</si>
  <si>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</si>
  <si>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</si>
  <si>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</si>
  <si>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</si>
  <si>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</si>
  <si>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</si>
  <si>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</si>
  <si>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</si>
  <si>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</si>
  <si>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</si>
  <si>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</si>
  <si>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</si>
  <si>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</si>
  <si>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</si>
  <si>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</si>
  <si>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</si>
  <si>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</si>
  <si>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</si>
  <si>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</si>
  <si>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</si>
  <si>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</si>
  <si>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</si>
  <si>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</si>
  <si>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</si>
  <si>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</si>
  <si>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</si>
  <si>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</si>
  <si>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</si>
  <si>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</si>
  <si>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</si>
  <si>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</si>
  <si>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</si>
  <si>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</si>
  <si>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</si>
  <si>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</si>
  <si>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</si>
  <si>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</si>
  <si>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</si>
  <si>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</si>
  <si>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</si>
  <si>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</si>
  <si>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</si>
  <si>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</si>
  <si>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</si>
  <si>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</si>
  <si>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</si>
  <si>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</si>
  <si>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</si>
  <si>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</si>
  <si>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</si>
  <si>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</si>
  <si>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</si>
  <si>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</si>
  <si>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</si>
  <si>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</si>
  <si>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</si>
  <si>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</si>
  <si>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</si>
  <si>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</si>
  <si>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</si>
  <si>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</si>
  <si>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</si>
  <si>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</si>
  <si>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</si>
  <si>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</si>
  <si>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</si>
  <si>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</si>
  <si>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12/07</t>
  </si>
  <si>
    <t>10/08</t>
  </si>
  <si>
    <t>11/08</t>
  </si>
  <si>
    <t>12/08</t>
  </si>
  <si>
    <t>01/08</t>
  </si>
  <si>
    <t>02/08</t>
  </si>
  <si>
    <t>03/08</t>
  </si>
  <si>
    <t>04/08</t>
  </si>
  <si>
    <t>05/08</t>
  </si>
  <si>
    <t>06/08</t>
  </si>
  <si>
    <t>07/08</t>
  </si>
  <si>
    <t>08/08</t>
  </si>
  <si>
    <t>09/08</t>
  </si>
  <si>
    <t>01/09</t>
  </si>
  <si>
    <t>SAT300S2</t>
  </si>
  <si>
    <t>Saturn Service</t>
  </si>
  <si>
    <t>02/09</t>
  </si>
  <si>
    <t>RIK100S1</t>
  </si>
  <si>
    <t>Riker Products</t>
  </si>
  <si>
    <t>WEL200S1</t>
  </si>
  <si>
    <t>Wellington Ind</t>
  </si>
  <si>
    <t>MER300S1</t>
  </si>
  <si>
    <t>03/09</t>
  </si>
  <si>
    <t>MISCELLANEOUS</t>
  </si>
  <si>
    <t>LEA480S1</t>
  </si>
  <si>
    <t>LEA490S1</t>
  </si>
  <si>
    <t>Lear Ramos</t>
  </si>
  <si>
    <t>Lear Shanghai</t>
  </si>
  <si>
    <t>04/09</t>
  </si>
  <si>
    <t>CLI100S1</t>
  </si>
  <si>
    <t>Comprehensive Log</t>
  </si>
  <si>
    <t>05/09</t>
  </si>
  <si>
    <t>CEN150S1</t>
  </si>
  <si>
    <t>Center Mfg</t>
  </si>
  <si>
    <t>RAD100S1</t>
  </si>
  <si>
    <t>Radar Ind</t>
  </si>
  <si>
    <t>06/09</t>
  </si>
  <si>
    <t>07/09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</si>
  <si>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</si>
  <si>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</si>
  <si>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</si>
  <si>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</si>
  <si>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</si>
  <si>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</si>
  <si>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</si>
  <si>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08/09</t>
  </si>
  <si>
    <t>09/09</t>
  </si>
  <si>
    <t>INOAC Automotive</t>
  </si>
  <si>
    <t>10/09</t>
  </si>
  <si>
    <t>WAB100S1</t>
  </si>
  <si>
    <t>11/09</t>
  </si>
  <si>
    <t>12/09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</si>
  <si>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</si>
  <si>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</si>
  <si>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</si>
  <si>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</si>
  <si>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</si>
  <si>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</si>
  <si>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</si>
  <si>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</si>
  <si>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</si>
  <si>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</si>
  <si>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</si>
  <si>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</si>
  <si>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</si>
  <si>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</si>
  <si>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</si>
  <si>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</si>
  <si>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</si>
  <si>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</si>
  <si>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</si>
  <si>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</si>
  <si>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</si>
  <si>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</si>
  <si>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</si>
  <si>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</si>
  <si>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</si>
  <si>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</si>
  <si>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</si>
  <si>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</si>
  <si>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</si>
  <si>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</si>
  <si>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</si>
  <si>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</si>
  <si>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</si>
  <si>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</si>
  <si>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</si>
  <si>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</si>
  <si>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</si>
  <si>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</si>
  <si>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</si>
  <si>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</si>
  <si>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</si>
  <si>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</si>
  <si>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</si>
  <si>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</si>
  <si>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</si>
  <si>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</si>
  <si>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</si>
  <si>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ISSUES FOR FEBRUARY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</si>
</sst>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755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Chart!$F$31:$F$43</c:f>
              <c:strCache>
                <c:ptCount val="13"/>
                <c:pt idx="0">
                  <c:v>02/10</c:v>
                </c:pt>
                <c:pt idx="1">
                  <c:v>03/10</c:v>
                </c:pt>
                <c:pt idx="2">
                  <c:v>04/10</c:v>
                </c:pt>
                <c:pt idx="3">
                  <c:v>05/10</c:v>
                </c:pt>
                <c:pt idx="4">
                  <c:v>06/10</c:v>
                </c:pt>
                <c:pt idx="5">
                  <c:v>07/10</c:v>
                </c:pt>
                <c:pt idx="6">
                  <c:v>08/10</c:v>
                </c:pt>
                <c:pt idx="7">
                  <c:v>09/10</c:v>
                </c:pt>
                <c:pt idx="8">
                  <c:v>10/10</c:v>
                </c:pt>
                <c:pt idx="9">
                  <c:v>11/10</c:v>
                </c:pt>
                <c:pt idx="10">
                  <c:v>12/10</c:v>
                </c:pt>
                <c:pt idx="11">
                  <c:v>01/11</c:v>
                </c:pt>
                <c:pt idx="12">
                  <c:v>02/11</c:v>
                </c:pt>
              </c:strCache>
            </c:strRef>
          </c:cat>
          <c:val>
            <c:numRef>
              <c:f>Chart!$G$31:$G$43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Chart!$F$31:$F$43</c:f>
              <c:strCache>
                <c:ptCount val="13"/>
                <c:pt idx="0">
                  <c:v>02/10</c:v>
                </c:pt>
                <c:pt idx="1">
                  <c:v>03/10</c:v>
                </c:pt>
                <c:pt idx="2">
                  <c:v>04/10</c:v>
                </c:pt>
                <c:pt idx="3">
                  <c:v>05/10</c:v>
                </c:pt>
                <c:pt idx="4">
                  <c:v>06/10</c:v>
                </c:pt>
                <c:pt idx="5">
                  <c:v>07/10</c:v>
                </c:pt>
                <c:pt idx="6">
                  <c:v>08/10</c:v>
                </c:pt>
                <c:pt idx="7">
                  <c:v>09/10</c:v>
                </c:pt>
                <c:pt idx="8">
                  <c:v>10/10</c:v>
                </c:pt>
                <c:pt idx="9">
                  <c:v>11/10</c:v>
                </c:pt>
                <c:pt idx="10">
                  <c:v>12/10</c:v>
                </c:pt>
                <c:pt idx="11">
                  <c:v>01/11</c:v>
                </c:pt>
                <c:pt idx="12">
                  <c:v>02/11</c:v>
                </c:pt>
              </c:strCache>
            </c:strRef>
          </c:cat>
          <c:val>
            <c:numRef>
              <c:f>Chart!$H$31:$H$43</c:f>
              <c:numCache>
                <c:formatCode>General</c:formatCode>
                <c:ptCount val="13"/>
                <c:pt idx="0">
                  <c:v>2.6150000000000002</c:v>
                </c:pt>
                <c:pt idx="1">
                  <c:v>2.6150000000000002</c:v>
                </c:pt>
                <c:pt idx="2">
                  <c:v>2.5249999999999999</c:v>
                </c:pt>
                <c:pt idx="3">
                  <c:v>2.5249999999999999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2.504</c:v>
                </c:pt>
                <c:pt idx="12">
                  <c:v>8.2609999999999992</c:v>
                </c:pt>
              </c:numCache>
            </c:numRef>
          </c:val>
        </c:ser>
        <c:marker val="1"/>
        <c:axId val="70200320"/>
        <c:axId val="70226688"/>
      </c:lineChart>
      <c:catAx>
        <c:axId val="7020032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6688"/>
        <c:crosses val="autoZero"/>
        <c:auto val="1"/>
        <c:lblAlgn val="ctr"/>
        <c:lblOffset val="100"/>
        <c:tickLblSkip val="1"/>
        <c:tickMarkSkip val="1"/>
      </c:catAx>
      <c:valAx>
        <c:axId val="7022668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153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0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32"/>
          <c:w val="0.11071330589849099"/>
          <c:h val="7.76821371224180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66675</xdr:rowOff>
    </xdr:from>
    <xdr:to>
      <xdr:col>15</xdr:col>
      <xdr:colOff>285750</xdr:colOff>
      <xdr:row>46</xdr:row>
      <xdr:rowOff>57150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43"/>
  <sheetViews>
    <sheetView topLeftCell="A10" workbookViewId="0">
      <selection activeCell="G35" sqref="G35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173</v>
      </c>
      <c r="G5" s="9">
        <v>25</v>
      </c>
      <c r="H5" s="9">
        <v>3.26</v>
      </c>
    </row>
    <row r="6" spans="2:8">
      <c r="B6" s="10"/>
      <c r="C6" s="9"/>
      <c r="D6" s="9"/>
      <c r="F6" s="11" t="s">
        <v>177</v>
      </c>
      <c r="G6" s="9">
        <v>25</v>
      </c>
      <c r="H6" s="9">
        <v>3.46</v>
      </c>
    </row>
    <row r="7" spans="2:8">
      <c r="B7" s="10"/>
      <c r="C7" s="9"/>
      <c r="D7" s="9"/>
      <c r="F7" s="11" t="s">
        <v>178</v>
      </c>
      <c r="G7" s="9">
        <v>25</v>
      </c>
      <c r="H7" s="9">
        <v>9.43</v>
      </c>
    </row>
    <row r="8" spans="2:8">
      <c r="B8" s="10"/>
      <c r="C8" s="9"/>
      <c r="D8" s="9"/>
      <c r="F8" s="11" t="s">
        <v>179</v>
      </c>
      <c r="G8" s="9">
        <v>25</v>
      </c>
      <c r="H8" s="9">
        <v>16.8</v>
      </c>
    </row>
    <row r="9" spans="2:8">
      <c r="B9" s="11"/>
      <c r="C9" s="9"/>
      <c r="D9" s="9"/>
      <c r="F9" s="11" t="s">
        <v>180</v>
      </c>
      <c r="G9" s="9">
        <v>25</v>
      </c>
      <c r="H9" s="9">
        <v>16.399999999999999</v>
      </c>
    </row>
    <row r="10" spans="2:8">
      <c r="B10" s="10"/>
      <c r="C10" s="9"/>
      <c r="D10" s="9"/>
      <c r="F10" s="11" t="s">
        <v>181</v>
      </c>
      <c r="G10" s="9">
        <v>25</v>
      </c>
      <c r="H10" s="9">
        <v>32.619999999999997</v>
      </c>
    </row>
    <row r="11" spans="2:8">
      <c r="B11" s="10"/>
      <c r="C11" s="9"/>
      <c r="D11" s="9"/>
      <c r="F11" s="11" t="s">
        <v>182</v>
      </c>
      <c r="G11" s="9">
        <v>25</v>
      </c>
      <c r="H11" s="9">
        <v>38.369999999999997</v>
      </c>
    </row>
    <row r="12" spans="2:8">
      <c r="B12" s="10"/>
      <c r="C12" s="9"/>
      <c r="D12" s="9"/>
      <c r="F12" s="11" t="s">
        <v>183</v>
      </c>
      <c r="G12" s="9">
        <v>25</v>
      </c>
      <c r="H12" s="9">
        <v>38.299999999999997</v>
      </c>
    </row>
    <row r="13" spans="2:8">
      <c r="B13" s="10"/>
      <c r="C13" s="9"/>
      <c r="D13" s="9"/>
      <c r="F13" s="11" t="s">
        <v>184</v>
      </c>
      <c r="G13" s="9">
        <v>25</v>
      </c>
      <c r="H13" s="9">
        <v>42.6</v>
      </c>
    </row>
    <row r="14" spans="2:8">
      <c r="B14" s="10"/>
      <c r="C14" s="9"/>
      <c r="D14" s="9"/>
      <c r="F14" s="11" t="s">
        <v>185</v>
      </c>
      <c r="G14" s="9">
        <v>25</v>
      </c>
      <c r="H14" s="9">
        <v>44.9</v>
      </c>
    </row>
    <row r="15" spans="2:8">
      <c r="B15" s="10"/>
      <c r="C15" s="9"/>
      <c r="D15" s="9"/>
      <c r="F15" s="11" t="s">
        <v>174</v>
      </c>
      <c r="G15" s="9">
        <v>25</v>
      </c>
      <c r="H15" s="9">
        <v>46.9</v>
      </c>
    </row>
    <row r="16" spans="2:8">
      <c r="B16" s="10"/>
      <c r="C16" s="9"/>
      <c r="D16" s="9"/>
      <c r="F16" s="11" t="s">
        <v>175</v>
      </c>
      <c r="G16" s="9">
        <v>25</v>
      </c>
      <c r="H16" s="9">
        <v>46.8</v>
      </c>
    </row>
    <row r="17" spans="2:8">
      <c r="B17" s="10"/>
      <c r="C17" s="9"/>
      <c r="D17" s="9"/>
      <c r="F17" s="11" t="s">
        <v>176</v>
      </c>
      <c r="G17" s="9">
        <v>25</v>
      </c>
      <c r="H17" s="9">
        <v>46.9</v>
      </c>
    </row>
    <row r="18" spans="2:8">
      <c r="B18" s="10"/>
      <c r="C18" s="9"/>
      <c r="D18" s="9"/>
      <c r="F18" s="11" t="s">
        <v>186</v>
      </c>
      <c r="G18" s="9">
        <v>25</v>
      </c>
      <c r="H18" s="9">
        <v>46.8</v>
      </c>
    </row>
    <row r="19" spans="2:8">
      <c r="B19" s="10"/>
      <c r="C19" s="9"/>
      <c r="D19" s="9"/>
      <c r="F19" s="11" t="s">
        <v>189</v>
      </c>
      <c r="G19" s="9">
        <v>25</v>
      </c>
      <c r="H19" s="9">
        <v>41.3</v>
      </c>
    </row>
    <row r="20" spans="2:8">
      <c r="B20" s="10"/>
      <c r="C20" s="9"/>
      <c r="D20" s="9"/>
      <c r="F20" s="11" t="s">
        <v>195</v>
      </c>
      <c r="G20" s="9">
        <v>25</v>
      </c>
      <c r="H20" s="9">
        <v>35.299999999999997</v>
      </c>
    </row>
    <row r="21" spans="2:8">
      <c r="B21" s="10"/>
      <c r="C21" s="9"/>
      <c r="D21" s="9"/>
      <c r="F21" s="11" t="s">
        <v>201</v>
      </c>
      <c r="G21" s="9">
        <v>25</v>
      </c>
      <c r="H21" s="9">
        <v>30.03</v>
      </c>
    </row>
    <row r="22" spans="2:8">
      <c r="F22" s="11" t="s">
        <v>204</v>
      </c>
      <c r="G22" s="9">
        <v>25</v>
      </c>
      <c r="H22" s="9">
        <v>17.25</v>
      </c>
    </row>
    <row r="23" spans="2:8">
      <c r="F23" s="11" t="s">
        <v>209</v>
      </c>
      <c r="G23" s="9">
        <v>25</v>
      </c>
      <c r="H23" s="9">
        <v>12.42</v>
      </c>
    </row>
    <row r="24" spans="2:8">
      <c r="F24" s="11" t="s">
        <v>210</v>
      </c>
      <c r="G24" s="9">
        <v>25</v>
      </c>
      <c r="H24" s="9">
        <v>12.42</v>
      </c>
    </row>
    <row r="25" spans="2:8">
      <c r="F25" s="11" t="s">
        <v>218</v>
      </c>
      <c r="G25" s="9">
        <v>25</v>
      </c>
      <c r="H25" s="9">
        <v>7.88</v>
      </c>
    </row>
    <row r="26" spans="2:8">
      <c r="F26" s="11" t="s">
        <v>219</v>
      </c>
      <c r="G26" s="9">
        <v>25</v>
      </c>
      <c r="H26" s="9">
        <v>5.27</v>
      </c>
    </row>
    <row r="27" spans="2:8">
      <c r="F27" s="11" t="s">
        <v>221</v>
      </c>
      <c r="G27" s="9">
        <v>25</v>
      </c>
      <c r="H27" s="9">
        <v>3.109</v>
      </c>
    </row>
    <row r="28" spans="2:8">
      <c r="F28" s="11" t="s">
        <v>223</v>
      </c>
      <c r="G28" s="9">
        <v>25</v>
      </c>
      <c r="H28" s="9">
        <v>3.109</v>
      </c>
    </row>
    <row r="29" spans="2:8">
      <c r="F29" s="11" t="s">
        <v>224</v>
      </c>
      <c r="G29" s="9">
        <v>25</v>
      </c>
      <c r="H29" s="9">
        <v>2.879</v>
      </c>
    </row>
    <row r="30" spans="2:8">
      <c r="F30" s="11" t="s">
        <v>231</v>
      </c>
      <c r="G30" s="9">
        <v>25</v>
      </c>
      <c r="H30" s="9">
        <v>2.4729999999999999</v>
      </c>
    </row>
    <row r="31" spans="2:8">
      <c r="F31" s="11" t="s">
        <v>232</v>
      </c>
      <c r="G31" s="9">
        <v>25</v>
      </c>
      <c r="H31" s="9">
        <v>2.6150000000000002</v>
      </c>
    </row>
    <row r="32" spans="2:8">
      <c r="F32" s="11" t="s">
        <v>238</v>
      </c>
      <c r="G32" s="9">
        <v>25</v>
      </c>
      <c r="H32" s="9">
        <v>2.6150000000000002</v>
      </c>
    </row>
    <row r="33" spans="6:8">
      <c r="F33" s="11" t="s">
        <v>247</v>
      </c>
      <c r="G33" s="9">
        <v>25</v>
      </c>
      <c r="H33" s="9">
        <v>2.5249999999999999</v>
      </c>
    </row>
    <row r="34" spans="6:8">
      <c r="F34" s="11" t="s">
        <v>248</v>
      </c>
      <c r="G34" s="9">
        <v>25</v>
      </c>
      <c r="H34" s="9">
        <v>2.5249999999999999</v>
      </c>
    </row>
    <row r="35" spans="6:8">
      <c r="F35" s="11" t="s">
        <v>251</v>
      </c>
      <c r="G35" s="9">
        <v>25</v>
      </c>
      <c r="H35" s="9">
        <v>0.14000000000000001</v>
      </c>
    </row>
    <row r="36" spans="6:8">
      <c r="F36" s="11" t="s">
        <v>253</v>
      </c>
      <c r="G36" s="9">
        <v>25</v>
      </c>
      <c r="H36" s="9">
        <v>0.14000000000000001</v>
      </c>
    </row>
    <row r="37" spans="6:8">
      <c r="F37" s="11" t="s">
        <v>254</v>
      </c>
      <c r="G37" s="9">
        <v>25</v>
      </c>
      <c r="H37" s="9">
        <v>0.14000000000000001</v>
      </c>
    </row>
    <row r="38" spans="6:8">
      <c r="F38" s="11" t="s">
        <v>255</v>
      </c>
      <c r="G38" s="9">
        <v>25</v>
      </c>
      <c r="H38" s="9">
        <v>0.14000000000000001</v>
      </c>
    </row>
    <row r="39" spans="6:8">
      <c r="F39" s="11" t="s">
        <v>258</v>
      </c>
      <c r="G39" s="9">
        <v>25</v>
      </c>
      <c r="H39" s="9">
        <v>0.14000000000000001</v>
      </c>
    </row>
    <row r="40" spans="6:8">
      <c r="F40" s="11" t="s">
        <v>259</v>
      </c>
      <c r="G40" s="9">
        <v>25</v>
      </c>
      <c r="H40" s="9">
        <v>0.14000000000000001</v>
      </c>
    </row>
    <row r="41" spans="6:8">
      <c r="F41" s="11" t="s">
        <v>260</v>
      </c>
      <c r="G41" s="9">
        <v>25</v>
      </c>
      <c r="H41" s="9">
        <v>0.14000000000000001</v>
      </c>
    </row>
    <row r="42" spans="6:8">
      <c r="F42" s="11" t="s">
        <v>262</v>
      </c>
      <c r="G42" s="9">
        <v>25</v>
      </c>
      <c r="H42" s="9">
        <v>2.504</v>
      </c>
    </row>
    <row r="43" spans="6:8">
      <c r="F43" s="11" t="s">
        <v>270</v>
      </c>
      <c r="G43" s="9">
        <v>25</v>
      </c>
      <c r="H43" s="9">
        <v>8.2609999999999992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C97" activePane="bottomRight" state="frozen"/>
      <selection pane="topRight" activeCell="C1" sqref="C1"/>
      <selection pane="bottomLeft" activeCell="A2" sqref="A2"/>
      <selection pane="bottomRight" activeCell="C130" sqref="C130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261</v>
      </c>
      <c r="D2" s="30" t="s">
        <v>6</v>
      </c>
      <c r="E2" s="30" t="s">
        <v>1</v>
      </c>
      <c r="F2" s="29" t="s">
        <v>264</v>
      </c>
      <c r="G2" s="30" t="s">
        <v>6</v>
      </c>
      <c r="H2" s="30" t="s">
        <v>1</v>
      </c>
      <c r="I2" s="29"/>
      <c r="J2" s="30"/>
      <c r="K2" s="30"/>
      <c r="L2" s="29"/>
      <c r="M2" s="30"/>
      <c r="N2" s="30"/>
      <c r="O2" s="29"/>
      <c r="P2" s="30"/>
      <c r="Q2" s="30"/>
      <c r="R2" s="29"/>
      <c r="S2" s="30"/>
      <c r="T2" s="30"/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2"/>
      <c r="D4" s="42"/>
      <c r="E4" s="42"/>
    </row>
    <row r="5" spans="1:38">
      <c r="A5" s="18" t="s">
        <v>66</v>
      </c>
      <c r="B5" s="12" t="s">
        <v>46</v>
      </c>
      <c r="C5" s="42"/>
      <c r="D5" s="42"/>
      <c r="E5" s="42"/>
    </row>
    <row r="6" spans="1:38">
      <c r="A6" s="18" t="s">
        <v>154</v>
      </c>
      <c r="B6" s="12" t="s">
        <v>155</v>
      </c>
      <c r="C6" s="42"/>
      <c r="D6" s="42"/>
      <c r="E6" s="42"/>
    </row>
    <row r="7" spans="1:38">
      <c r="A7" s="18" t="s">
        <v>150</v>
      </c>
      <c r="B7" s="12" t="s">
        <v>151</v>
      </c>
      <c r="C7" s="42">
        <v>1500</v>
      </c>
      <c r="D7" s="42"/>
      <c r="E7" s="42"/>
    </row>
    <row r="8" spans="1:38">
      <c r="A8" s="18" t="s">
        <v>67</v>
      </c>
      <c r="B8" s="12" t="s">
        <v>52</v>
      </c>
      <c r="C8" s="42">
        <v>70882</v>
      </c>
      <c r="D8" s="42"/>
      <c r="E8" s="42"/>
      <c r="F8" s="18">
        <f>82390+11</f>
        <v>82401</v>
      </c>
    </row>
    <row r="9" spans="1:38">
      <c r="A9" s="18" t="s">
        <v>205</v>
      </c>
      <c r="B9" s="12" t="s">
        <v>206</v>
      </c>
      <c r="C9" s="42"/>
      <c r="D9" s="42"/>
      <c r="E9" s="42"/>
    </row>
    <row r="10" spans="1:38">
      <c r="A10" s="18" t="s">
        <v>162</v>
      </c>
      <c r="B10" s="12" t="s">
        <v>163</v>
      </c>
      <c r="C10" s="42"/>
      <c r="D10" s="42"/>
      <c r="E10" s="42"/>
    </row>
    <row r="11" spans="1:38">
      <c r="A11" s="18" t="s">
        <v>68</v>
      </c>
      <c r="B11" s="12" t="s">
        <v>25</v>
      </c>
      <c r="C11" s="42">
        <v>40000</v>
      </c>
      <c r="D11" s="42"/>
      <c r="E11" s="42"/>
      <c r="F11" s="18">
        <v>40000</v>
      </c>
    </row>
    <row r="12" spans="1:38">
      <c r="A12" s="18" t="s">
        <v>148</v>
      </c>
      <c r="B12" s="12" t="s">
        <v>149</v>
      </c>
      <c r="C12" s="42"/>
      <c r="D12" s="42"/>
      <c r="E12" s="42"/>
    </row>
    <row r="13" spans="1:38">
      <c r="A13" s="18" t="s">
        <v>143</v>
      </c>
      <c r="B13" s="12" t="s">
        <v>144</v>
      </c>
      <c r="C13" s="42"/>
      <c r="D13" s="42"/>
      <c r="E13" s="42"/>
    </row>
    <row r="14" spans="1:38">
      <c r="A14" s="18" t="s">
        <v>202</v>
      </c>
      <c r="B14" s="12" t="s">
        <v>203</v>
      </c>
      <c r="C14" s="42"/>
      <c r="D14" s="42"/>
      <c r="E14" s="42"/>
    </row>
    <row r="15" spans="1:38">
      <c r="A15" s="18" t="s">
        <v>211</v>
      </c>
      <c r="B15" s="12" t="s">
        <v>212</v>
      </c>
      <c r="C15" s="42"/>
      <c r="D15" s="42"/>
      <c r="E15" s="42"/>
    </row>
    <row r="16" spans="1:38">
      <c r="A16" s="18" t="s">
        <v>69</v>
      </c>
      <c r="B16" s="12" t="s">
        <v>56</v>
      </c>
      <c r="C16" s="42"/>
      <c r="D16" s="42"/>
      <c r="E16" s="42"/>
    </row>
    <row r="17" spans="1:6">
      <c r="A17" s="18" t="s">
        <v>124</v>
      </c>
      <c r="B17" s="12" t="s">
        <v>125</v>
      </c>
      <c r="C17" s="42"/>
      <c r="D17" s="42"/>
      <c r="E17" s="42"/>
    </row>
    <row r="18" spans="1:6">
      <c r="A18" s="18" t="s">
        <v>70</v>
      </c>
      <c r="B18" s="12" t="s">
        <v>239</v>
      </c>
      <c r="C18" s="42">
        <f>38500+5000</f>
        <v>43500</v>
      </c>
      <c r="D18" s="42"/>
      <c r="E18" s="42"/>
      <c r="F18" s="18">
        <f>20500+5000</f>
        <v>25500</v>
      </c>
    </row>
    <row r="19" spans="1:6">
      <c r="A19" s="18" t="s">
        <v>160</v>
      </c>
      <c r="B19" s="12" t="s">
        <v>61</v>
      </c>
      <c r="C19" s="42"/>
      <c r="D19" s="42"/>
      <c r="E19" s="42"/>
    </row>
    <row r="20" spans="1:6">
      <c r="A20" s="18" t="s">
        <v>71</v>
      </c>
      <c r="B20" s="12" t="s">
        <v>37</v>
      </c>
      <c r="C20" s="42"/>
      <c r="D20" s="42"/>
      <c r="E20" s="42"/>
    </row>
    <row r="21" spans="1:6" ht="12" customHeight="1">
      <c r="A21" s="18" t="s">
        <v>106</v>
      </c>
      <c r="B21" s="41" t="s">
        <v>34</v>
      </c>
      <c r="C21" s="42"/>
      <c r="D21" s="42"/>
      <c r="E21" s="42"/>
    </row>
    <row r="22" spans="1:6">
      <c r="A22" s="18" t="s">
        <v>105</v>
      </c>
      <c r="B22" s="41" t="s">
        <v>53</v>
      </c>
      <c r="C22" s="42"/>
      <c r="D22" s="42"/>
      <c r="E22" s="42"/>
    </row>
    <row r="23" spans="1:6">
      <c r="A23" s="18" t="s">
        <v>226</v>
      </c>
      <c r="B23" s="41" t="s">
        <v>227</v>
      </c>
      <c r="C23" s="42"/>
      <c r="D23" s="42"/>
      <c r="E23" s="42"/>
    </row>
    <row r="24" spans="1:6">
      <c r="A24" s="18" t="s">
        <v>72</v>
      </c>
      <c r="B24" s="12" t="s">
        <v>31</v>
      </c>
      <c r="C24" s="42"/>
      <c r="D24" s="42"/>
      <c r="E24" s="42"/>
      <c r="F24" s="18">
        <v>9500</v>
      </c>
    </row>
    <row r="25" spans="1:6">
      <c r="A25" s="18" t="s">
        <v>107</v>
      </c>
      <c r="B25" s="12" t="s">
        <v>26</v>
      </c>
      <c r="C25" s="42"/>
      <c r="D25" s="42"/>
      <c r="E25" s="42"/>
    </row>
    <row r="26" spans="1:6">
      <c r="A26" s="18" t="s">
        <v>73</v>
      </c>
      <c r="B26" s="12" t="s">
        <v>45</v>
      </c>
      <c r="C26" s="42">
        <v>3000</v>
      </c>
      <c r="D26" s="42"/>
      <c r="E26" s="42"/>
    </row>
    <row r="27" spans="1:6">
      <c r="A27" s="18" t="s">
        <v>74</v>
      </c>
      <c r="B27" s="12" t="s">
        <v>54</v>
      </c>
      <c r="C27" s="42"/>
      <c r="D27" s="42"/>
      <c r="E27" s="42"/>
    </row>
    <row r="28" spans="1:6">
      <c r="A28" s="18" t="s">
        <v>75</v>
      </c>
      <c r="B28" s="12" t="s">
        <v>49</v>
      </c>
      <c r="C28" s="42">
        <v>29100</v>
      </c>
      <c r="D28" s="42"/>
      <c r="E28" s="43"/>
      <c r="F28" s="18">
        <v>32500</v>
      </c>
    </row>
    <row r="29" spans="1:6">
      <c r="A29" s="18" t="s">
        <v>114</v>
      </c>
      <c r="B29" s="12" t="s">
        <v>115</v>
      </c>
      <c r="C29" s="42">
        <v>83681</v>
      </c>
      <c r="D29" s="42"/>
      <c r="E29" s="42"/>
    </row>
    <row r="30" spans="1:6">
      <c r="A30" s="18" t="s">
        <v>76</v>
      </c>
      <c r="B30" s="12" t="s">
        <v>20</v>
      </c>
      <c r="C30" s="42"/>
      <c r="D30" s="17"/>
      <c r="E30" s="45"/>
      <c r="F30" s="18">
        <v>94800</v>
      </c>
    </row>
    <row r="31" spans="1:6">
      <c r="A31" s="18" t="s">
        <v>108</v>
      </c>
      <c r="B31" s="12" t="s">
        <v>7</v>
      </c>
      <c r="C31" s="42">
        <v>1672</v>
      </c>
      <c r="D31" s="42"/>
      <c r="E31" s="42"/>
      <c r="F31" s="50">
        <v>2200</v>
      </c>
    </row>
    <row r="32" spans="1:6">
      <c r="A32" s="18" t="s">
        <v>78</v>
      </c>
      <c r="B32" s="12" t="s">
        <v>29</v>
      </c>
      <c r="C32" s="42">
        <v>9504</v>
      </c>
      <c r="D32" s="42"/>
      <c r="E32" s="42"/>
      <c r="F32" s="18">
        <v>10704</v>
      </c>
    </row>
    <row r="33" spans="1:6">
      <c r="A33" s="18" t="s">
        <v>77</v>
      </c>
      <c r="B33" s="12" t="s">
        <v>38</v>
      </c>
      <c r="C33" s="42">
        <v>21450</v>
      </c>
      <c r="D33" s="42"/>
      <c r="E33" s="42"/>
      <c r="F33" s="18">
        <v>22573</v>
      </c>
    </row>
    <row r="34" spans="1:6">
      <c r="A34" s="18" t="s">
        <v>79</v>
      </c>
      <c r="B34" s="12" t="s">
        <v>146</v>
      </c>
      <c r="C34" s="42">
        <v>32040</v>
      </c>
      <c r="D34" s="42"/>
      <c r="E34" s="42"/>
      <c r="F34" s="18">
        <v>25920</v>
      </c>
    </row>
    <row r="35" spans="1:6">
      <c r="A35" s="36" t="s">
        <v>135</v>
      </c>
      <c r="B35" s="12" t="s">
        <v>59</v>
      </c>
      <c r="C35" s="42"/>
      <c r="D35" s="42"/>
      <c r="E35" s="42"/>
    </row>
    <row r="36" spans="1:6">
      <c r="A36" s="61" t="s">
        <v>249</v>
      </c>
      <c r="B36" s="12" t="s">
        <v>250</v>
      </c>
      <c r="C36" s="42">
        <f>1+19+82+400+20+5+14</f>
        <v>541</v>
      </c>
      <c r="D36" s="42"/>
      <c r="E36" s="42"/>
    </row>
    <row r="37" spans="1:6">
      <c r="A37" s="61" t="s">
        <v>256</v>
      </c>
      <c r="B37" s="12" t="s">
        <v>257</v>
      </c>
      <c r="C37" s="42"/>
      <c r="D37" s="42"/>
      <c r="E37" s="42"/>
      <c r="F37" s="18">
        <v>400</v>
      </c>
    </row>
    <row r="38" spans="1:6">
      <c r="A38" s="18" t="s">
        <v>80</v>
      </c>
      <c r="B38" s="12" t="s">
        <v>2</v>
      </c>
      <c r="C38" s="42">
        <f>269+200</f>
        <v>469</v>
      </c>
      <c r="D38" s="42"/>
      <c r="E38" s="42"/>
    </row>
    <row r="39" spans="1:6">
      <c r="A39" s="18" t="s">
        <v>164</v>
      </c>
      <c r="B39" s="12" t="s">
        <v>165</v>
      </c>
      <c r="C39" s="42"/>
      <c r="D39" s="17"/>
      <c r="E39" s="45"/>
      <c r="F39" s="18">
        <f>210+74</f>
        <v>284</v>
      </c>
    </row>
    <row r="40" spans="1:6">
      <c r="A40" s="18" t="s">
        <v>81</v>
      </c>
      <c r="B40" s="12" t="s">
        <v>28</v>
      </c>
      <c r="C40" s="42"/>
      <c r="D40" s="42"/>
      <c r="E40" s="42"/>
    </row>
    <row r="41" spans="1:6">
      <c r="A41" s="50" t="s">
        <v>213</v>
      </c>
      <c r="B41" s="12" t="s">
        <v>214</v>
      </c>
      <c r="C41" s="42">
        <v>15</v>
      </c>
      <c r="D41" s="42"/>
      <c r="E41" s="42"/>
      <c r="F41" s="18">
        <v>75</v>
      </c>
    </row>
    <row r="42" spans="1:6">
      <c r="A42" s="18" t="s">
        <v>215</v>
      </c>
      <c r="B42" s="12" t="s">
        <v>220</v>
      </c>
      <c r="C42" s="42"/>
      <c r="D42" s="42"/>
      <c r="E42" s="42"/>
    </row>
    <row r="43" spans="1:6" hidden="1">
      <c r="A43" s="18" t="s">
        <v>236</v>
      </c>
      <c r="B43" s="12" t="s">
        <v>229</v>
      </c>
      <c r="C43" s="42"/>
      <c r="D43" s="42"/>
      <c r="E43" s="42"/>
    </row>
    <row r="44" spans="1:6">
      <c r="A44" s="18" t="s">
        <v>126</v>
      </c>
      <c r="B44" s="12" t="s">
        <v>127</v>
      </c>
      <c r="C44" s="42">
        <v>23667</v>
      </c>
      <c r="D44" s="42"/>
      <c r="E44" s="42"/>
      <c r="F44" s="18">
        <v>11304</v>
      </c>
    </row>
    <row r="45" spans="1:6">
      <c r="A45" s="18" t="s">
        <v>82</v>
      </c>
      <c r="B45" s="12" t="s">
        <v>36</v>
      </c>
      <c r="C45" s="42">
        <v>170969</v>
      </c>
      <c r="D45" s="42"/>
      <c r="E45" s="42"/>
      <c r="F45" s="18">
        <v>190317</v>
      </c>
    </row>
    <row r="46" spans="1:6">
      <c r="B46" s="12" t="s">
        <v>240</v>
      </c>
      <c r="C46" s="42"/>
      <c r="D46" s="42"/>
      <c r="E46" s="42"/>
    </row>
    <row r="47" spans="1:6">
      <c r="A47" s="18" t="s">
        <v>83</v>
      </c>
      <c r="B47" s="12" t="s">
        <v>19</v>
      </c>
      <c r="C47" s="42"/>
      <c r="D47" s="42"/>
      <c r="E47" s="42"/>
    </row>
    <row r="48" spans="1:6">
      <c r="A48" s="18" t="s">
        <v>168</v>
      </c>
      <c r="B48" s="12" t="s">
        <v>44</v>
      </c>
      <c r="C48" s="42">
        <v>3</v>
      </c>
      <c r="D48" s="42"/>
      <c r="E48" s="42"/>
    </row>
    <row r="49" spans="1:8">
      <c r="A49" s="18" t="s">
        <v>166</v>
      </c>
      <c r="B49" s="12" t="s">
        <v>241</v>
      </c>
      <c r="C49" s="42"/>
      <c r="D49" s="42"/>
      <c r="E49" s="42"/>
    </row>
    <row r="50" spans="1:8">
      <c r="A50" s="18" t="s">
        <v>242</v>
      </c>
      <c r="B50" s="12" t="s">
        <v>243</v>
      </c>
      <c r="C50" s="42">
        <v>8496</v>
      </c>
      <c r="D50" s="42"/>
      <c r="E50" s="42"/>
      <c r="F50" s="18">
        <f>25+2808</f>
        <v>2833</v>
      </c>
    </row>
    <row r="51" spans="1:8">
      <c r="A51" s="18" t="s">
        <v>167</v>
      </c>
      <c r="B51" s="12" t="s">
        <v>169</v>
      </c>
      <c r="C51" s="42"/>
      <c r="D51" s="42"/>
      <c r="E51" s="42"/>
      <c r="F51" s="18">
        <v>29274</v>
      </c>
    </row>
    <row r="52" spans="1:8">
      <c r="A52" s="18" t="s">
        <v>244</v>
      </c>
      <c r="B52" s="12" t="s">
        <v>30</v>
      </c>
      <c r="C52" s="42">
        <v>26670</v>
      </c>
      <c r="D52" s="42"/>
      <c r="E52" s="42"/>
    </row>
    <row r="53" spans="1:8">
      <c r="A53" s="18" t="s">
        <v>245</v>
      </c>
      <c r="B53" s="12" t="s">
        <v>246</v>
      </c>
      <c r="C53" s="42">
        <v>18052</v>
      </c>
      <c r="D53" s="42"/>
      <c r="E53" s="42"/>
      <c r="F53" s="18">
        <v>40572</v>
      </c>
    </row>
    <row r="54" spans="1:8">
      <c r="A54" s="18" t="s">
        <v>84</v>
      </c>
      <c r="B54" s="12" t="s">
        <v>225</v>
      </c>
      <c r="C54" s="42">
        <v>38284</v>
      </c>
      <c r="D54" s="42"/>
      <c r="E54" s="42"/>
      <c r="F54" s="18">
        <v>21168</v>
      </c>
    </row>
    <row r="55" spans="1:8">
      <c r="A55" s="18" t="s">
        <v>85</v>
      </c>
      <c r="B55" s="12" t="s">
        <v>18</v>
      </c>
      <c r="C55" s="42"/>
      <c r="D55" s="42"/>
      <c r="E55" s="42"/>
    </row>
    <row r="56" spans="1:8">
      <c r="A56" s="18" t="s">
        <v>128</v>
      </c>
      <c r="B56" s="12" t="s">
        <v>129</v>
      </c>
      <c r="C56" s="42"/>
      <c r="D56" s="42"/>
      <c r="E56" s="42"/>
    </row>
    <row r="57" spans="1:8">
      <c r="A57" s="18" t="s">
        <v>86</v>
      </c>
      <c r="B57" s="12" t="s">
        <v>50</v>
      </c>
      <c r="C57" s="42">
        <v>8</v>
      </c>
      <c r="D57" s="42"/>
      <c r="E57" s="42"/>
    </row>
    <row r="58" spans="1:8">
      <c r="A58" s="18" t="s">
        <v>87</v>
      </c>
      <c r="B58" s="12" t="s">
        <v>39</v>
      </c>
      <c r="C58" s="42"/>
      <c r="D58" s="42"/>
      <c r="E58" s="42"/>
    </row>
    <row r="59" spans="1:8">
      <c r="A59" s="18" t="s">
        <v>88</v>
      </c>
      <c r="B59" s="12" t="s">
        <v>8</v>
      </c>
      <c r="C59" s="42"/>
      <c r="D59" s="42"/>
      <c r="E59" s="42"/>
      <c r="F59" s="18">
        <v>41</v>
      </c>
    </row>
    <row r="60" spans="1:8">
      <c r="A60" s="18" t="s">
        <v>89</v>
      </c>
      <c r="B60" s="41" t="s">
        <v>23</v>
      </c>
      <c r="C60" s="42">
        <f>25300+14912+11484</f>
        <v>51696</v>
      </c>
      <c r="D60" s="42">
        <v>30</v>
      </c>
      <c r="E60" s="42">
        <f>+D60/C60*1000000</f>
        <v>580.31569173630453</v>
      </c>
      <c r="F60" s="18">
        <f>25410+17152+18558</f>
        <v>61120</v>
      </c>
      <c r="G60" s="18">
        <v>71</v>
      </c>
      <c r="H60" s="42">
        <f>+G60/F60*1000000</f>
        <v>1161.6492146596859</v>
      </c>
    </row>
    <row r="61" spans="1:8">
      <c r="A61" s="18" t="s">
        <v>90</v>
      </c>
      <c r="B61" s="12" t="s">
        <v>40</v>
      </c>
      <c r="C61" s="42"/>
      <c r="D61" s="42"/>
      <c r="E61" s="42"/>
    </row>
    <row r="62" spans="1:8">
      <c r="A62" s="18" t="s">
        <v>91</v>
      </c>
      <c r="B62" s="12" t="s">
        <v>35</v>
      </c>
      <c r="C62" s="42"/>
      <c r="D62" s="42"/>
      <c r="E62" s="42"/>
    </row>
    <row r="63" spans="1:8">
      <c r="A63" s="18" t="s">
        <v>92</v>
      </c>
      <c r="B63" s="12" t="s">
        <v>15</v>
      </c>
      <c r="C63" s="42"/>
      <c r="D63" s="44"/>
      <c r="E63" s="44"/>
    </row>
    <row r="64" spans="1:8">
      <c r="A64" s="18" t="s">
        <v>94</v>
      </c>
      <c r="B64" s="12" t="s">
        <v>14</v>
      </c>
      <c r="C64" s="42"/>
      <c r="D64" s="42"/>
      <c r="E64" s="42"/>
    </row>
    <row r="65" spans="1:6">
      <c r="A65" s="18" t="s">
        <v>95</v>
      </c>
      <c r="B65" s="4" t="s">
        <v>123</v>
      </c>
      <c r="C65" s="42"/>
      <c r="D65" s="44"/>
      <c r="E65" s="44"/>
    </row>
    <row r="66" spans="1:6">
      <c r="A66" s="18" t="s">
        <v>116</v>
      </c>
      <c r="B66" s="12" t="s">
        <v>41</v>
      </c>
      <c r="C66" s="42"/>
      <c r="D66" s="42"/>
      <c r="E66" s="42"/>
    </row>
    <row r="67" spans="1:6">
      <c r="A67" s="18" t="s">
        <v>96</v>
      </c>
      <c r="B67" s="12" t="s">
        <v>141</v>
      </c>
      <c r="C67" s="42">
        <v>4480</v>
      </c>
      <c r="D67" s="42"/>
      <c r="E67" s="42"/>
      <c r="F67" s="18">
        <f>1530+5824</f>
        <v>7354</v>
      </c>
    </row>
    <row r="68" spans="1:6">
      <c r="A68" s="18" t="s">
        <v>130</v>
      </c>
      <c r="B68" s="12" t="s">
        <v>142</v>
      </c>
      <c r="C68" s="42">
        <v>149008</v>
      </c>
      <c r="D68" s="17"/>
      <c r="E68" s="17"/>
      <c r="F68" s="18">
        <v>105416</v>
      </c>
    </row>
    <row r="69" spans="1:6">
      <c r="A69" s="18" t="s">
        <v>93</v>
      </c>
      <c r="B69" s="12" t="s">
        <v>24</v>
      </c>
      <c r="C69" s="42"/>
      <c r="D69" s="42"/>
      <c r="E69" s="42"/>
    </row>
    <row r="70" spans="1:6">
      <c r="A70" s="18" t="s">
        <v>156</v>
      </c>
      <c r="B70" s="12" t="s">
        <v>157</v>
      </c>
      <c r="C70" s="42"/>
      <c r="D70" s="42"/>
      <c r="E70" s="42"/>
    </row>
    <row r="71" spans="1:6">
      <c r="A71" s="50" t="s">
        <v>197</v>
      </c>
      <c r="B71" s="12" t="s">
        <v>199</v>
      </c>
      <c r="C71" s="42">
        <v>4500</v>
      </c>
      <c r="D71" s="42"/>
      <c r="E71" s="42"/>
      <c r="F71" s="18">
        <v>1500</v>
      </c>
    </row>
    <row r="72" spans="1:6">
      <c r="A72" s="50" t="s">
        <v>198</v>
      </c>
      <c r="B72" s="12" t="s">
        <v>200</v>
      </c>
      <c r="C72" s="42"/>
      <c r="D72" s="42"/>
      <c r="E72" s="42"/>
    </row>
    <row r="73" spans="1:6">
      <c r="A73" s="18" t="s">
        <v>97</v>
      </c>
      <c r="B73" s="12" t="s">
        <v>16</v>
      </c>
      <c r="C73" s="42"/>
      <c r="D73" s="42"/>
      <c r="E73" s="42"/>
    </row>
    <row r="74" spans="1:6">
      <c r="A74" s="18" t="s">
        <v>228</v>
      </c>
      <c r="B74" s="12" t="s">
        <v>229</v>
      </c>
      <c r="C74" s="42">
        <f>222+7+19175</f>
        <v>19404</v>
      </c>
      <c r="D74" s="42"/>
      <c r="E74" s="42"/>
      <c r="F74" s="18">
        <f>189+1+4+18000</f>
        <v>18194</v>
      </c>
    </row>
    <row r="75" spans="1:6">
      <c r="A75" s="18" t="s">
        <v>233</v>
      </c>
      <c r="B75" s="12" t="s">
        <v>234</v>
      </c>
      <c r="C75" s="42"/>
      <c r="D75" s="42"/>
      <c r="E75" s="42"/>
    </row>
    <row r="76" spans="1:6">
      <c r="A76" s="18" t="s">
        <v>98</v>
      </c>
      <c r="B76" s="12" t="s">
        <v>51</v>
      </c>
      <c r="C76" s="42"/>
      <c r="D76" s="42"/>
      <c r="E76" s="42"/>
    </row>
    <row r="77" spans="1:6">
      <c r="A77" s="18" t="s">
        <v>99</v>
      </c>
      <c r="B77" s="12" t="s">
        <v>55</v>
      </c>
      <c r="C77" s="42"/>
      <c r="D77" s="42"/>
      <c r="E77" s="42"/>
    </row>
    <row r="78" spans="1:6">
      <c r="A78" s="18" t="s">
        <v>131</v>
      </c>
      <c r="B78" s="12" t="s">
        <v>132</v>
      </c>
      <c r="C78" s="42"/>
      <c r="D78" s="42"/>
      <c r="E78" s="42"/>
    </row>
    <row r="79" spans="1:6">
      <c r="A79" s="18" t="s">
        <v>109</v>
      </c>
      <c r="B79" s="12" t="s">
        <v>42</v>
      </c>
      <c r="C79" s="42"/>
      <c r="D79" s="42"/>
      <c r="E79" s="42"/>
    </row>
    <row r="80" spans="1:6">
      <c r="A80" s="18" t="s">
        <v>194</v>
      </c>
      <c r="B80" s="12" t="s">
        <v>235</v>
      </c>
      <c r="C80" s="42"/>
      <c r="D80" s="42"/>
      <c r="E80" s="42"/>
    </row>
    <row r="81" spans="1:6">
      <c r="A81" s="18" t="s">
        <v>158</v>
      </c>
      <c r="B81" s="12" t="s">
        <v>159</v>
      </c>
      <c r="C81" s="42"/>
      <c r="D81" s="42"/>
      <c r="E81" s="42"/>
    </row>
    <row r="82" spans="1:6">
      <c r="A82" s="18" t="s">
        <v>145</v>
      </c>
      <c r="B82" s="12" t="s">
        <v>57</v>
      </c>
      <c r="C82" s="42"/>
      <c r="D82" s="42"/>
      <c r="E82" s="42"/>
    </row>
    <row r="83" spans="1:6">
      <c r="A83" s="18" t="s">
        <v>100</v>
      </c>
      <c r="B83" s="12" t="s">
        <v>27</v>
      </c>
      <c r="C83" s="42">
        <v>61440</v>
      </c>
      <c r="D83" s="42"/>
      <c r="E83" s="42"/>
      <c r="F83" s="18">
        <v>59520</v>
      </c>
    </row>
    <row r="84" spans="1:6">
      <c r="A84" s="18" t="s">
        <v>117</v>
      </c>
      <c r="B84" s="12" t="s">
        <v>62</v>
      </c>
      <c r="C84" s="42">
        <v>37500</v>
      </c>
      <c r="D84" s="42"/>
      <c r="E84" s="42"/>
      <c r="F84" s="18">
        <v>37500</v>
      </c>
    </row>
    <row r="85" spans="1:6">
      <c r="A85" s="18" t="s">
        <v>101</v>
      </c>
      <c r="B85" s="12" t="s">
        <v>22</v>
      </c>
      <c r="C85" s="42">
        <v>1000</v>
      </c>
      <c r="D85" s="42"/>
      <c r="E85" s="42"/>
    </row>
    <row r="86" spans="1:6">
      <c r="A86" s="18" t="s">
        <v>207</v>
      </c>
      <c r="B86" s="12" t="s">
        <v>208</v>
      </c>
      <c r="C86" s="42"/>
      <c r="D86" s="42"/>
      <c r="E86" s="42"/>
    </row>
    <row r="87" spans="1:6">
      <c r="A87" s="18" t="s">
        <v>190</v>
      </c>
      <c r="B87" s="12" t="s">
        <v>191</v>
      </c>
      <c r="C87" s="42">
        <v>200</v>
      </c>
      <c r="D87" s="42"/>
      <c r="E87" s="42"/>
    </row>
    <row r="88" spans="1:6" ht="14.25" customHeight="1">
      <c r="A88" s="18" t="s">
        <v>118</v>
      </c>
      <c r="B88" s="12" t="s">
        <v>60</v>
      </c>
      <c r="C88" s="42"/>
      <c r="D88" s="42"/>
      <c r="E88" s="42"/>
    </row>
    <row r="89" spans="1:6" ht="14.25" customHeight="1">
      <c r="A89" s="18" t="s">
        <v>187</v>
      </c>
      <c r="B89" s="12" t="s">
        <v>188</v>
      </c>
      <c r="C89" s="42"/>
      <c r="D89" s="42"/>
      <c r="E89" s="42"/>
    </row>
    <row r="90" spans="1:6">
      <c r="A90" s="18" t="s">
        <v>102</v>
      </c>
      <c r="B90" s="12" t="s">
        <v>3</v>
      </c>
      <c r="C90" s="42"/>
      <c r="D90" s="42"/>
      <c r="E90" s="42"/>
    </row>
    <row r="91" spans="1:6">
      <c r="A91" s="18" t="s">
        <v>119</v>
      </c>
      <c r="B91" s="12" t="s">
        <v>170</v>
      </c>
      <c r="C91" s="42">
        <f>12350+11800</f>
        <v>24150</v>
      </c>
      <c r="D91" s="42"/>
      <c r="E91" s="42"/>
      <c r="F91" s="18">
        <v>9</v>
      </c>
    </row>
    <row r="92" spans="1:6">
      <c r="A92" s="18" t="s">
        <v>120</v>
      </c>
      <c r="B92" s="12" t="s">
        <v>121</v>
      </c>
      <c r="C92" s="42"/>
      <c r="D92" s="42"/>
      <c r="E92" s="42"/>
      <c r="F92" s="18">
        <f>67</f>
        <v>67</v>
      </c>
    </row>
    <row r="93" spans="1:6">
      <c r="A93" s="18" t="s">
        <v>133</v>
      </c>
      <c r="B93" s="12" t="s">
        <v>134</v>
      </c>
      <c r="C93" s="42">
        <v>189</v>
      </c>
      <c r="D93" s="42"/>
      <c r="E93" s="42"/>
      <c r="F93" s="18">
        <v>84</v>
      </c>
    </row>
    <row r="94" spans="1:6">
      <c r="A94" s="18" t="s">
        <v>230</v>
      </c>
      <c r="B94" s="12" t="s">
        <v>252</v>
      </c>
      <c r="C94" s="42">
        <f>24520+16</f>
        <v>24536</v>
      </c>
      <c r="D94" s="42"/>
      <c r="E94" s="42"/>
      <c r="F94" s="18">
        <f>23210+4</f>
        <v>23214</v>
      </c>
    </row>
    <row r="95" spans="1:6">
      <c r="A95" s="18" t="s">
        <v>152</v>
      </c>
      <c r="B95" s="12" t="s">
        <v>147</v>
      </c>
      <c r="C95" s="42"/>
      <c r="D95" s="42"/>
      <c r="E95" s="42"/>
    </row>
    <row r="96" spans="1:6">
      <c r="A96" s="18" t="s">
        <v>216</v>
      </c>
      <c r="B96" s="12" t="s">
        <v>217</v>
      </c>
      <c r="C96" s="42"/>
      <c r="D96" s="42"/>
      <c r="E96" s="42"/>
    </row>
    <row r="97" spans="1:38">
      <c r="A97" s="18" t="s">
        <v>103</v>
      </c>
      <c r="B97" s="12" t="s">
        <v>48</v>
      </c>
      <c r="C97" s="42"/>
      <c r="D97" s="42"/>
      <c r="E97" s="42"/>
    </row>
    <row r="98" spans="1:38">
      <c r="A98" s="18" t="s">
        <v>122</v>
      </c>
      <c r="B98" s="12" t="s">
        <v>58</v>
      </c>
      <c r="C98" s="42">
        <v>25</v>
      </c>
      <c r="D98" s="42"/>
      <c r="E98" s="42"/>
      <c r="F98" s="18">
        <v>15</v>
      </c>
    </row>
    <row r="99" spans="1:38">
      <c r="A99" s="18" t="s">
        <v>153</v>
      </c>
      <c r="B99" s="12" t="s">
        <v>21</v>
      </c>
      <c r="C99" s="42">
        <v>56130</v>
      </c>
      <c r="D99" s="42"/>
      <c r="E99" s="42"/>
      <c r="F99" s="18">
        <v>44000</v>
      </c>
    </row>
    <row r="100" spans="1:38">
      <c r="A100" s="18" t="s">
        <v>222</v>
      </c>
      <c r="B100" s="12" t="s">
        <v>237</v>
      </c>
      <c r="C100" s="42"/>
      <c r="D100" s="42"/>
      <c r="E100" s="42"/>
    </row>
    <row r="101" spans="1:38">
      <c r="A101" s="18" t="s">
        <v>111</v>
      </c>
      <c r="B101" s="12" t="s">
        <v>4</v>
      </c>
      <c r="C101" s="42"/>
      <c r="D101" s="42"/>
      <c r="E101" s="42"/>
      <c r="F101" s="18">
        <v>2600</v>
      </c>
    </row>
    <row r="102" spans="1:38">
      <c r="A102" s="18" t="s">
        <v>110</v>
      </c>
      <c r="B102" s="12" t="s">
        <v>43</v>
      </c>
      <c r="C102" s="42"/>
      <c r="D102" s="42"/>
      <c r="E102" s="42"/>
    </row>
    <row r="103" spans="1:38">
      <c r="A103" s="18" t="s">
        <v>192</v>
      </c>
      <c r="B103" s="12" t="s">
        <v>193</v>
      </c>
      <c r="C103" s="42"/>
      <c r="D103" s="42"/>
      <c r="E103" s="42"/>
    </row>
    <row r="104" spans="1:38">
      <c r="A104" s="18" t="s">
        <v>136</v>
      </c>
      <c r="B104" s="12" t="s">
        <v>137</v>
      </c>
      <c r="C104" s="42"/>
      <c r="D104" s="42"/>
      <c r="E104" s="42"/>
    </row>
    <row r="105" spans="1:38">
      <c r="A105" s="18" t="s">
        <v>112</v>
      </c>
      <c r="B105" s="12" t="s">
        <v>47</v>
      </c>
      <c r="C105" s="42">
        <v>288</v>
      </c>
      <c r="D105" s="42"/>
      <c r="E105" s="42"/>
    </row>
    <row r="106" spans="1:38">
      <c r="A106" s="18" t="s">
        <v>138</v>
      </c>
      <c r="B106" s="12" t="s">
        <v>63</v>
      </c>
      <c r="C106" s="42"/>
      <c r="D106" s="42"/>
      <c r="E106" s="42"/>
    </row>
    <row r="107" spans="1:38">
      <c r="A107" s="18" t="s">
        <v>104</v>
      </c>
      <c r="B107" s="12" t="s">
        <v>5</v>
      </c>
      <c r="C107" s="42"/>
      <c r="D107" s="42"/>
      <c r="E107" s="42"/>
    </row>
    <row r="108" spans="1:38">
      <c r="A108" s="18" t="s">
        <v>196</v>
      </c>
      <c r="B108" s="6"/>
      <c r="C108" s="6">
        <f>8+8+2+4</f>
        <v>22</v>
      </c>
      <c r="D108" s="6"/>
      <c r="E108" s="6"/>
      <c r="F108" s="18">
        <f>20+13+1+10+11+2+7+1</f>
        <v>65</v>
      </c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>
        <f>SUM(F3:F108)</f>
        <v>1003024</v>
      </c>
      <c r="G109" s="14">
        <f>SUM(G3:G107)</f>
        <v>71</v>
      </c>
      <c r="H109" s="27">
        <f>+G109/F109*1000000</f>
        <v>70.785943307438316</v>
      </c>
      <c r="I109" s="14"/>
      <c r="J109" s="14"/>
      <c r="K109" s="27"/>
      <c r="L109" s="14"/>
      <c r="M109" s="14"/>
      <c r="N109" s="27"/>
      <c r="O109" s="14"/>
      <c r="P109" s="14"/>
      <c r="Q109" s="27"/>
      <c r="R109" s="14"/>
      <c r="S109" s="14"/>
      <c r="T109" s="27"/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5" t="s">
        <v>263</v>
      </c>
      <c r="D110" s="66"/>
      <c r="E110" s="12"/>
      <c r="F110" s="65" t="s">
        <v>271</v>
      </c>
      <c r="G110" s="66"/>
      <c r="H110" s="12"/>
      <c r="I110" s="65"/>
      <c r="J110" s="66"/>
      <c r="K110" s="12"/>
      <c r="L110" s="65"/>
      <c r="M110" s="66"/>
      <c r="N110" s="12"/>
      <c r="O110" s="65"/>
      <c r="P110" s="66"/>
      <c r="Q110" s="12"/>
      <c r="R110" s="65"/>
      <c r="S110" s="66"/>
      <c r="T110" s="12"/>
      <c r="U110" s="65"/>
      <c r="V110" s="66"/>
      <c r="W110" s="12"/>
      <c r="X110" s="65"/>
      <c r="Y110" s="66"/>
      <c r="Z110" s="12"/>
      <c r="AA110" s="65"/>
      <c r="AB110" s="66"/>
      <c r="AD110" s="65"/>
      <c r="AE110" s="66"/>
      <c r="AG110" s="65"/>
      <c r="AH110" s="66"/>
      <c r="AI110" s="62"/>
      <c r="AJ110" s="65"/>
      <c r="AK110" s="66"/>
      <c r="AL110" s="62"/>
    </row>
    <row r="111" spans="1:38">
      <c r="B111" s="17"/>
      <c r="C111" s="20"/>
      <c r="D111" s="19"/>
      <c r="E111" s="19"/>
      <c r="O111" s="56"/>
      <c r="AA111" s="56"/>
      <c r="AG111" s="56"/>
      <c r="AJ111" s="56"/>
    </row>
    <row r="112" spans="1:38">
      <c r="B112" s="23"/>
      <c r="C112" s="37"/>
      <c r="D112" s="23"/>
      <c r="E112" s="23"/>
      <c r="F112" s="56"/>
      <c r="I112" s="56"/>
      <c r="L112" s="56"/>
      <c r="O112" s="56"/>
      <c r="R112" s="56"/>
      <c r="U112" s="56" t="s">
        <v>64</v>
      </c>
      <c r="X112" s="56"/>
      <c r="AA112" s="56"/>
      <c r="AD112" s="56"/>
      <c r="AG112" s="56"/>
    </row>
    <row r="113" spans="1:33" ht="14.25" customHeight="1">
      <c r="B113" s="23"/>
      <c r="C113" s="37"/>
      <c r="D113" s="23"/>
      <c r="E113" s="23"/>
      <c r="AG113" s="56"/>
    </row>
    <row r="114" spans="1:33">
      <c r="A114" s="3" t="s">
        <v>140</v>
      </c>
      <c r="B114" s="5"/>
      <c r="C114" s="3"/>
      <c r="D114" s="3"/>
      <c r="E114" s="3"/>
      <c r="I114" s="56"/>
      <c r="O114" s="17"/>
      <c r="P114" s="17"/>
      <c r="Q114" s="46" t="s">
        <v>171</v>
      </c>
      <c r="R114" s="46" t="s">
        <v>171</v>
      </c>
      <c r="S114" s="47" t="s">
        <v>172</v>
      </c>
      <c r="T114" s="48"/>
      <c r="U114" s="26"/>
      <c r="AA114" s="56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49" t="s">
        <v>32</v>
      </c>
      <c r="P115" s="49" t="s">
        <v>33</v>
      </c>
      <c r="Q115" s="46" t="s">
        <v>6</v>
      </c>
      <c r="R115" s="46" t="s">
        <v>1</v>
      </c>
      <c r="S115" s="49" t="s">
        <v>1</v>
      </c>
      <c r="T115" s="48"/>
      <c r="U115" s="22"/>
      <c r="AA115" s="56"/>
      <c r="AD115" s="56"/>
    </row>
    <row r="116" spans="1:33" ht="19.5" customHeight="1">
      <c r="A116" s="63" t="s">
        <v>269</v>
      </c>
      <c r="B116" s="7" t="s">
        <v>267</v>
      </c>
      <c r="C116" s="7">
        <v>30</v>
      </c>
      <c r="D116" s="8" t="s">
        <v>266</v>
      </c>
      <c r="E116" s="8"/>
      <c r="G116" s="18" t="s">
        <v>265</v>
      </c>
      <c r="I116" s="18" t="s">
        <v>23</v>
      </c>
      <c r="O116" s="52" t="s">
        <v>231</v>
      </c>
      <c r="P116" s="51">
        <v>25</v>
      </c>
      <c r="Q116" s="55">
        <v>0</v>
      </c>
      <c r="R116" s="55">
        <v>0</v>
      </c>
      <c r="S116" s="55">
        <v>2.4729999999999999</v>
      </c>
      <c r="T116" s="54">
        <f>SUM(R116:R127)</f>
        <v>1.7</v>
      </c>
      <c r="U116" s="53">
        <f>+T116/12</f>
        <v>0.14166666666666666</v>
      </c>
    </row>
    <row r="117" spans="1:33" ht="12.75" customHeight="1">
      <c r="A117" s="3" t="s">
        <v>272</v>
      </c>
      <c r="B117" s="5"/>
      <c r="C117" s="3"/>
      <c r="D117" s="3"/>
      <c r="E117" s="3"/>
      <c r="I117" s="56"/>
      <c r="O117" s="52" t="s">
        <v>232</v>
      </c>
      <c r="P117" s="51">
        <v>25</v>
      </c>
      <c r="Q117" s="55">
        <v>0</v>
      </c>
      <c r="R117" s="55">
        <v>1.7</v>
      </c>
      <c r="S117" s="55">
        <v>2.6150000000000002</v>
      </c>
      <c r="T117" s="54">
        <f>SUM(R116:R127)</f>
        <v>1.7</v>
      </c>
      <c r="U117" s="53">
        <f>+T117/12</f>
        <v>0.14166666666666666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2" t="s">
        <v>238</v>
      </c>
      <c r="P118" s="51">
        <v>25</v>
      </c>
      <c r="Q118" s="55">
        <v>0</v>
      </c>
      <c r="R118" s="55">
        <v>0</v>
      </c>
      <c r="S118" s="55">
        <v>2.6150000000000002</v>
      </c>
      <c r="T118" s="54">
        <f>SUM(R116:R127)</f>
        <v>1.7</v>
      </c>
      <c r="U118" s="53">
        <f>+T118/12</f>
        <v>0.14166666666666666</v>
      </c>
    </row>
    <row r="119" spans="1:33" ht="12" customHeight="1">
      <c r="A119" s="64" t="s">
        <v>268</v>
      </c>
      <c r="B119" s="7" t="s">
        <v>267</v>
      </c>
      <c r="C119" s="2">
        <v>71</v>
      </c>
      <c r="D119" s="4" t="s">
        <v>266</v>
      </c>
      <c r="E119" s="4"/>
      <c r="G119" s="18" t="s">
        <v>265</v>
      </c>
      <c r="I119" s="18" t="s">
        <v>23</v>
      </c>
      <c r="O119" s="52" t="s">
        <v>247</v>
      </c>
      <c r="P119" s="51">
        <v>25</v>
      </c>
      <c r="Q119" s="55">
        <v>0</v>
      </c>
      <c r="R119" s="55">
        <v>0</v>
      </c>
      <c r="S119" s="55">
        <v>2.5249999999999999</v>
      </c>
      <c r="T119" s="54">
        <f>SUM(R116:R127)</f>
        <v>1.7</v>
      </c>
      <c r="U119" s="53">
        <f>+T119/12</f>
        <v>0.14166666666666666</v>
      </c>
    </row>
    <row r="120" spans="1:33" ht="10.5" customHeight="1">
      <c r="A120" s="3"/>
      <c r="B120" s="5"/>
      <c r="C120" s="3"/>
      <c r="D120" s="3"/>
      <c r="E120" s="3"/>
      <c r="O120" s="52" t="s">
        <v>248</v>
      </c>
      <c r="P120" s="51">
        <v>25</v>
      </c>
      <c r="Q120" s="55">
        <v>0</v>
      </c>
      <c r="R120" s="55">
        <v>0</v>
      </c>
      <c r="S120" s="55">
        <v>0.14000000000000001</v>
      </c>
      <c r="T120" s="54">
        <f>SUM(R116:R127)</f>
        <v>1.7</v>
      </c>
      <c r="U120" s="53">
        <f>+T120/12</f>
        <v>0.14166666666666666</v>
      </c>
    </row>
    <row r="121" spans="1:33" ht="13.5" customHeight="1">
      <c r="A121" s="3"/>
      <c r="B121" s="5"/>
      <c r="C121" s="3"/>
      <c r="D121" s="3"/>
      <c r="E121" s="3"/>
      <c r="G121" s="5"/>
      <c r="I121" s="3"/>
      <c r="O121" s="52" t="s">
        <v>251</v>
      </c>
      <c r="P121" s="51">
        <v>25</v>
      </c>
      <c r="Q121" s="55">
        <v>1</v>
      </c>
      <c r="R121" s="55">
        <v>0</v>
      </c>
      <c r="S121" s="55">
        <v>0.14000000000000001</v>
      </c>
      <c r="T121" s="54">
        <f>SUM(R116:R127)</f>
        <v>1.7</v>
      </c>
      <c r="U121" s="53">
        <f t="shared" ref="U121:U123" si="0">+T121/12</f>
        <v>0.14166666666666666</v>
      </c>
    </row>
    <row r="122" spans="1:33">
      <c r="A122" s="2"/>
      <c r="B122" s="2"/>
      <c r="C122" s="2"/>
      <c r="D122" s="4"/>
      <c r="E122" s="4"/>
      <c r="O122" s="52" t="s">
        <v>253</v>
      </c>
      <c r="P122" s="51">
        <v>25</v>
      </c>
      <c r="Q122" s="55">
        <v>0</v>
      </c>
      <c r="R122" s="55">
        <v>0</v>
      </c>
      <c r="S122" s="55">
        <v>0.14000000000000001</v>
      </c>
      <c r="T122" s="54">
        <f>SUM(R116:R127)</f>
        <v>1.7</v>
      </c>
      <c r="U122" s="53">
        <f t="shared" si="0"/>
        <v>0.14166666666666666</v>
      </c>
    </row>
    <row r="123" spans="1:33" ht="12" customHeight="1">
      <c r="A123" s="3"/>
      <c r="B123" s="5"/>
      <c r="C123" s="3"/>
      <c r="D123" s="3"/>
      <c r="E123" s="3"/>
      <c r="O123" s="52" t="s">
        <v>254</v>
      </c>
      <c r="P123" s="51">
        <v>25</v>
      </c>
      <c r="Q123" s="55">
        <v>14</v>
      </c>
      <c r="R123" s="55">
        <v>0</v>
      </c>
      <c r="S123" s="55">
        <v>0.14000000000000001</v>
      </c>
      <c r="T123" s="54">
        <f>SUM(R116:R127)</f>
        <v>1.7</v>
      </c>
      <c r="U123" s="53">
        <f t="shared" si="0"/>
        <v>0.14166666666666666</v>
      </c>
    </row>
    <row r="124" spans="1:33">
      <c r="A124" s="3"/>
      <c r="B124" s="5"/>
      <c r="C124" s="3"/>
      <c r="D124" s="3"/>
      <c r="E124" s="3"/>
      <c r="G124" s="5"/>
      <c r="I124" s="3"/>
      <c r="O124" s="52" t="s">
        <v>255</v>
      </c>
      <c r="P124" s="51">
        <v>25</v>
      </c>
      <c r="Q124" s="55">
        <v>0</v>
      </c>
      <c r="R124" s="55">
        <v>0</v>
      </c>
      <c r="S124" s="55">
        <v>0.14000000000000001</v>
      </c>
      <c r="T124" s="54">
        <f>SUM(R116:R127)</f>
        <v>1.7</v>
      </c>
      <c r="U124" s="53">
        <f t="shared" ref="U124" si="1">+T124/12</f>
        <v>0.14166666666666666</v>
      </c>
    </row>
    <row r="125" spans="1:33" ht="13.5" customHeight="1">
      <c r="A125" s="2"/>
      <c r="B125" s="5"/>
      <c r="C125" s="3"/>
      <c r="D125" s="3"/>
      <c r="E125" s="3"/>
      <c r="G125" s="5"/>
      <c r="I125" s="3"/>
      <c r="O125" s="52" t="s">
        <v>258</v>
      </c>
      <c r="P125" s="51">
        <v>25</v>
      </c>
      <c r="Q125" s="55">
        <v>0</v>
      </c>
      <c r="R125" s="55">
        <v>0</v>
      </c>
      <c r="S125" s="55">
        <v>0.14000000000000001</v>
      </c>
      <c r="T125" s="54">
        <f>SUM(R116:R127)</f>
        <v>1.7</v>
      </c>
      <c r="U125" s="53">
        <f t="shared" ref="U125" si="2">+T125/12</f>
        <v>0.14166666666666666</v>
      </c>
    </row>
    <row r="126" spans="1:33" ht="13.5" customHeight="1">
      <c r="A126" s="3"/>
      <c r="B126" s="5"/>
      <c r="C126" s="3"/>
      <c r="D126" s="3"/>
      <c r="E126" s="3"/>
      <c r="O126" s="52" t="s">
        <v>259</v>
      </c>
      <c r="P126" s="51">
        <v>25</v>
      </c>
      <c r="Q126" s="55">
        <v>0</v>
      </c>
      <c r="R126" s="55">
        <v>0</v>
      </c>
      <c r="S126" s="55">
        <v>0.14000000000000001</v>
      </c>
      <c r="T126" s="54">
        <f>SUM(R116:R127)</f>
        <v>1.7</v>
      </c>
      <c r="U126" s="53">
        <f t="shared" ref="U126" si="3">+T126/12</f>
        <v>0.14166666666666666</v>
      </c>
    </row>
    <row r="127" spans="1:33">
      <c r="A127" s="3"/>
      <c r="B127" s="5"/>
      <c r="C127" s="3"/>
      <c r="D127" s="3"/>
      <c r="E127" s="3"/>
      <c r="G127" s="5"/>
      <c r="I127" s="3"/>
      <c r="O127" s="52" t="s">
        <v>260</v>
      </c>
      <c r="P127" s="51">
        <v>25</v>
      </c>
      <c r="Q127" s="55">
        <v>54</v>
      </c>
      <c r="R127" s="55">
        <v>0</v>
      </c>
      <c r="S127" s="55">
        <v>0.14000000000000001</v>
      </c>
      <c r="T127" s="54">
        <f t="shared" ref="T127" si="4">SUM(R116:R127)</f>
        <v>1.7</v>
      </c>
      <c r="U127" s="53">
        <f t="shared" ref="U127" si="5">+T127/12</f>
        <v>0.14166666666666666</v>
      </c>
    </row>
    <row r="128" spans="1:33" ht="12.75" customHeight="1">
      <c r="A128" s="2"/>
      <c r="B128" s="5"/>
      <c r="C128" s="3"/>
      <c r="D128" s="3"/>
      <c r="E128" s="3"/>
      <c r="G128" s="5"/>
      <c r="I128" s="3"/>
      <c r="O128" s="52" t="s">
        <v>262</v>
      </c>
      <c r="P128" s="51">
        <v>25</v>
      </c>
      <c r="Q128" s="55">
        <v>30</v>
      </c>
      <c r="R128" s="55">
        <v>28.35</v>
      </c>
      <c r="S128" s="55">
        <v>2.504</v>
      </c>
      <c r="T128" s="54">
        <f t="shared" ref="T128" si="6">SUM(R117:R128)</f>
        <v>30.05</v>
      </c>
      <c r="U128" s="53">
        <f t="shared" ref="U128" si="7">+T128/12</f>
        <v>2.5041666666666669</v>
      </c>
    </row>
    <row r="129" spans="1:21">
      <c r="A129" s="3"/>
      <c r="B129" s="5"/>
      <c r="C129" s="3"/>
      <c r="D129" s="3"/>
      <c r="E129" s="3"/>
      <c r="O129" s="52" t="s">
        <v>270</v>
      </c>
      <c r="P129" s="51">
        <v>25</v>
      </c>
      <c r="Q129" s="55">
        <v>71</v>
      </c>
      <c r="R129" s="55">
        <v>70.790000000000006</v>
      </c>
      <c r="S129" s="55">
        <v>8.2609999999999992</v>
      </c>
      <c r="T129" s="54">
        <f t="shared" ref="T129" si="8">SUM(R118:R129)</f>
        <v>99.140000000000015</v>
      </c>
      <c r="U129" s="53">
        <f t="shared" ref="U129" si="9">+T129/12</f>
        <v>8.2616666666666685</v>
      </c>
    </row>
    <row r="130" spans="1:21" ht="12" customHeight="1">
      <c r="A130" s="3"/>
      <c r="B130" s="5"/>
      <c r="C130" s="3"/>
      <c r="D130" s="3"/>
      <c r="E130" s="3"/>
      <c r="G130" s="5"/>
      <c r="I130" s="3"/>
    </row>
    <row r="131" spans="1:21" ht="13.5" customHeight="1">
      <c r="A131" s="38"/>
      <c r="B131" s="22"/>
      <c r="C131" s="38"/>
      <c r="D131" s="39"/>
      <c r="E131" s="38"/>
    </row>
    <row r="132" spans="1:21" ht="13.5" customHeight="1">
      <c r="A132" s="3"/>
      <c r="B132" s="5"/>
    </row>
    <row r="133" spans="1:21" ht="14.25" customHeight="1">
      <c r="A133" s="3"/>
      <c r="B133" s="5"/>
      <c r="C133" s="3"/>
      <c r="D133" s="3"/>
      <c r="E133" s="3"/>
      <c r="G133" s="5"/>
      <c r="I133" s="3"/>
    </row>
    <row r="134" spans="1:21" ht="12" customHeight="1">
      <c r="A134" s="2"/>
      <c r="B134" s="49"/>
      <c r="C134" s="57"/>
      <c r="D134" s="1"/>
      <c r="E134" s="1"/>
    </row>
    <row r="135" spans="1:21" ht="14.25" customHeight="1">
      <c r="A135" s="3"/>
      <c r="B135" s="5"/>
      <c r="C135" s="49"/>
      <c r="D135" s="59"/>
      <c r="E135" s="59"/>
      <c r="F135" s="58"/>
      <c r="G135" s="58"/>
      <c r="H135" s="58"/>
      <c r="I135" s="58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 ht="12.75" customHeight="1">
      <c r="A137" s="2"/>
      <c r="B137" s="2"/>
      <c r="C137" s="2"/>
      <c r="D137" s="1"/>
      <c r="E137" s="1"/>
      <c r="I137" s="1"/>
    </row>
    <row r="138" spans="1:21">
      <c r="A138" s="2"/>
      <c r="B138" s="2"/>
      <c r="C138" s="2"/>
      <c r="D138" s="4"/>
      <c r="E138" s="4"/>
    </row>
    <row r="139" spans="1:21">
      <c r="A139" s="2"/>
      <c r="B139" s="2"/>
      <c r="C139" s="2"/>
      <c r="D139" s="4"/>
      <c r="E139" s="4"/>
    </row>
    <row r="140" spans="1:21" ht="12.75" customHeight="1">
      <c r="A140" s="2"/>
      <c r="B140" s="2"/>
      <c r="C140" s="2"/>
      <c r="D140" s="1"/>
      <c r="E140" s="1"/>
      <c r="I140" s="1"/>
    </row>
    <row r="141" spans="1:21" ht="13.5" customHeight="1">
      <c r="A141" s="3"/>
      <c r="B141" s="5"/>
      <c r="C141" s="49"/>
      <c r="D141" s="59"/>
      <c r="E141" s="59"/>
      <c r="F141" s="58"/>
      <c r="G141" s="58"/>
      <c r="H141" s="58"/>
      <c r="I141" s="58"/>
    </row>
    <row r="142" spans="1:21" ht="13.5" customHeight="1">
      <c r="A142" s="3"/>
      <c r="B142" s="5"/>
      <c r="C142" s="3"/>
      <c r="D142" s="3"/>
      <c r="E142" s="3"/>
      <c r="G142" s="5"/>
      <c r="I142" s="3"/>
    </row>
    <row r="143" spans="1:21" ht="14.25" customHeight="1">
      <c r="A143" s="2"/>
      <c r="B143" s="22"/>
      <c r="C143" s="2"/>
      <c r="D143" s="40"/>
      <c r="E143" s="2"/>
    </row>
    <row r="144" spans="1:21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40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40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40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49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60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49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49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AD110:AE110"/>
    <mergeCell ref="AA110:AB110"/>
    <mergeCell ref="X110:Y110"/>
    <mergeCell ref="AG110:AH110"/>
    <mergeCell ref="AJ110:AK110"/>
    <mergeCell ref="U110:V110"/>
    <mergeCell ref="R110:S110"/>
    <mergeCell ref="C110:D110"/>
    <mergeCell ref="F110:G110"/>
    <mergeCell ref="I110:J110"/>
    <mergeCell ref="L110:M110"/>
    <mergeCell ref="O110:P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2011-04-12T13:06:50Z</dcterms:modified>
</cp:coreProperties>
</file>